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mc6e1\OneDrive - Caterpillar\Desktop\"/>
    </mc:Choice>
  </mc:AlternateContent>
  <xr:revisionPtr revIDLastSave="176" documentId="13_ncr:1_{7F051FCF-45EF-48B1-9AEB-381338935169}" xr6:coauthVersionLast="41" xr6:coauthVersionMax="41" xr10:uidLastSave="{C0B48406-B063-4C68-8746-C455E0F7D84E}"/>
  <bookViews>
    <workbookView xWindow="-108" yWindow="-108" windowWidth="23256" windowHeight="12576" xr2:uid="{CA3A0B61-94AF-4EB5-A12B-090ED7344A8F}"/>
  </bookViews>
  <sheets>
    <sheet name="Sheet1" sheetId="1" r:id="rId1"/>
  </sheets>
  <definedNames>
    <definedName name="_xlnm._FilterDatabase" localSheetId="0" hidden="1">Sheet1!$B$2:$R$49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1" i="1" l="1"/>
  <c r="R11" i="1"/>
  <c r="K42" i="1"/>
  <c r="K37" i="1"/>
  <c r="K38" i="1"/>
  <c r="R6" i="1"/>
  <c r="H12" i="1"/>
  <c r="H9" i="1"/>
  <c r="H7" i="1"/>
  <c r="H5" i="1"/>
  <c r="H3" i="1"/>
  <c r="H13" i="1" l="1"/>
  <c r="H10" i="1"/>
  <c r="R9" i="1"/>
  <c r="R10" i="1"/>
  <c r="L16" i="1"/>
  <c r="O29" i="1"/>
  <c r="O30" i="1"/>
  <c r="O31" i="1"/>
  <c r="O28" i="1"/>
  <c r="K39" i="1"/>
  <c r="M38" i="1" l="1"/>
  <c r="M40" i="1"/>
  <c r="M41" i="1"/>
  <c r="M42" i="1"/>
  <c r="M37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3" i="1"/>
  <c r="L4" i="1"/>
  <c r="L5" i="1"/>
  <c r="L6" i="1"/>
  <c r="L7" i="1"/>
  <c r="L8" i="1"/>
  <c r="L9" i="1"/>
  <c r="L10" i="1"/>
  <c r="L11" i="1"/>
  <c r="L12" i="1"/>
  <c r="L13" i="1"/>
  <c r="L14" i="1"/>
  <c r="L15" i="1"/>
  <c r="L3" i="1"/>
  <c r="R3" i="1" l="1"/>
  <c r="R4" i="1"/>
  <c r="R5" i="1"/>
  <c r="R7" i="1"/>
  <c r="R8" i="1"/>
</calcChain>
</file>

<file path=xl/sharedStrings.xml><?xml version="1.0" encoding="utf-8"?>
<sst xmlns="http://schemas.openxmlformats.org/spreadsheetml/2006/main" count="283" uniqueCount="73">
  <si>
    <t>Caico</t>
  </si>
  <si>
    <t>DeAar</t>
  </si>
  <si>
    <t>SA</t>
  </si>
  <si>
    <t>Nevil Hulett</t>
  </si>
  <si>
    <t>Manuel Quintanilla</t>
  </si>
  <si>
    <t>MX</t>
  </si>
  <si>
    <t>Assu</t>
  </si>
  <si>
    <t>Michael Küffer</t>
  </si>
  <si>
    <t>Patrick von Känel</t>
  </si>
  <si>
    <t>Michael Sigel</t>
  </si>
  <si>
    <t>Pascal Bissig</t>
  </si>
  <si>
    <t>Sebastian Benz</t>
  </si>
  <si>
    <t>Margelisch Yael</t>
  </si>
  <si>
    <t>Reynald Mumenthaler</t>
  </si>
  <si>
    <t>Dominik Welti</t>
  </si>
  <si>
    <t>Clement Latour</t>
  </si>
  <si>
    <t>Peter Kleimann</t>
  </si>
  <si>
    <t>Vagner Campos</t>
  </si>
  <si>
    <t>Christian Erne</t>
  </si>
  <si>
    <t>Chrigel Maurer</t>
  </si>
  <si>
    <t>Jan Sterren</t>
  </si>
  <si>
    <t>Aaron Durogati</t>
  </si>
  <si>
    <t>Primoz Susa</t>
  </si>
  <si>
    <t>Leandro Padua</t>
  </si>
  <si>
    <t>CH</t>
  </si>
  <si>
    <t>FR</t>
  </si>
  <si>
    <t>BR</t>
  </si>
  <si>
    <t>IT</t>
  </si>
  <si>
    <t>SI</t>
  </si>
  <si>
    <t>Date</t>
  </si>
  <si>
    <t xml:space="preserve">Name </t>
  </si>
  <si>
    <t>Nation</t>
  </si>
  <si>
    <t>Take off</t>
  </si>
  <si>
    <t>Distance</t>
  </si>
  <si>
    <t>Donizete Lemos</t>
  </si>
  <si>
    <t>Rafael Saladini</t>
  </si>
  <si>
    <t>Tacima</t>
  </si>
  <si>
    <t>Samuel Nascimento</t>
  </si>
  <si>
    <t>Samuel Milani</t>
  </si>
  <si>
    <t>Rafael Barros</t>
  </si>
  <si>
    <t>Marcelo Prieto</t>
  </si>
  <si>
    <t># of pilots in the 500k club</t>
  </si>
  <si>
    <t># of pilots in the 550k club</t>
  </si>
  <si>
    <t># of flights above 500km</t>
  </si>
  <si>
    <t>Pilots in the 550k club</t>
  </si>
  <si>
    <t>Pilots in the 500k club</t>
  </si>
  <si>
    <t>Alex Loyarte</t>
  </si>
  <si>
    <t>Patu</t>
  </si>
  <si>
    <t>Carlos Lopes</t>
  </si>
  <si>
    <t>PT</t>
  </si>
  <si>
    <t># of flights &gt; 500</t>
  </si>
  <si>
    <t># of flights &gt; 550</t>
  </si>
  <si>
    <t>Parelhas</t>
  </si>
  <si>
    <t>Felix Rodriguez</t>
  </si>
  <si>
    <t>ES</t>
  </si>
  <si>
    <t>Launch Type</t>
  </si>
  <si>
    <t>Foot Launch</t>
  </si>
  <si>
    <t>Winch</t>
  </si>
  <si>
    <t># of 500k flights by take off</t>
  </si>
  <si>
    <t>Percentage vs. # declared goals</t>
  </si>
  <si>
    <t>?</t>
  </si>
  <si>
    <t>Last update</t>
  </si>
  <si>
    <t>Harry Bloxham</t>
  </si>
  <si>
    <t>UK</t>
  </si>
  <si>
    <t>Guy Anderson</t>
  </si>
  <si>
    <t>Dominic Rohner</t>
  </si>
  <si>
    <t># of flights &gt; 550 made in 2019</t>
  </si>
  <si>
    <t># of flights &gt; 500 made in 2019</t>
  </si>
  <si>
    <t>Maurice Knur</t>
  </si>
  <si>
    <t>DE</t>
  </si>
  <si>
    <t>Frank Brown</t>
  </si>
  <si>
    <t>Flights to be checked</t>
  </si>
  <si>
    <t># of flights &gt; 500 made before 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</si>
</sst>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4" xfId="0" applyFill="1" applyBorder="1"/>
    <xf numFmtId="0" fontId="0" fillId="0" borderId="1" xfId="0" applyBorder="1"/>
    <xf numFmtId="0" fontId="0" fillId="0" borderId="3" xfId="0" applyBorder="1"/>
    <xf numFmtId="0" fontId="1" fillId="2" borderId="9" xfId="0" applyFont="1" applyFill="1" applyBorder="1" applyAlignment="1">
      <alignment horizontal="center"/>
    </xf>
    <xf numFmtId="164" fontId="0" fillId="0" borderId="4" xfId="0" applyNumberFormat="1" applyBorder="1"/>
    <xf numFmtId="164" fontId="0" fillId="0" borderId="6" xfId="0" applyNumberFormat="1" applyBorder="1"/>
    <xf numFmtId="0" fontId="0" fillId="0" borderId="0" xfId="0" applyNumberFormat="1"/>
    <xf numFmtId="0" fontId="0" fillId="0" borderId="0" xfId="0" applyNumberFormat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7" xfId="0" applyFill="1" applyBorder="1"/>
    <xf numFmtId="0" fontId="0" fillId="0" borderId="7" xfId="0" applyNumberForma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9" fontId="0" fillId="0" borderId="5" xfId="1" applyFont="1" applyBorder="1"/>
    <xf numFmtId="9" fontId="0" fillId="0" borderId="8" xfId="1" applyFont="1" applyBorder="1"/>
    <xf numFmtId="0" fontId="0" fillId="2" borderId="2" xfId="0" applyFill="1" applyBorder="1"/>
    <xf numFmtId="0" fontId="0" fillId="0" borderId="5" xfId="0" applyNumberFormat="1" applyFill="1" applyBorder="1" applyAlignment="1">
      <alignment horizontal="center"/>
    </xf>
    <xf numFmtId="164" fontId="0" fillId="0" borderId="3" xfId="0" applyNumberFormat="1" applyBorder="1"/>
    <xf numFmtId="0" fontId="0" fillId="0" borderId="8" xfId="0" applyNumberFormat="1" applyFill="1" applyBorder="1" applyAlignment="1">
      <alignment horizontal="center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9" xfId="0" applyBorder="1"/>
    <xf numFmtId="0" fontId="1" fillId="2" borderId="10" xfId="0" applyFont="1" applyFill="1" applyBorder="1" applyAlignment="1">
      <alignment horizontal="center"/>
    </xf>
    <xf numFmtId="0" fontId="0" fillId="0" borderId="11" xfId="0" applyBorder="1"/>
    <xf numFmtId="0" fontId="0" fillId="0" borderId="10" xfId="0" applyBorder="1"/>
    <xf numFmtId="9" fontId="0" fillId="0" borderId="10" xfId="1" applyFont="1" applyBorder="1"/>
    <xf numFmtId="9" fontId="0" fillId="0" borderId="11" xfId="1" applyFont="1" applyBorder="1"/>
    <xf numFmtId="164" fontId="0" fillId="0" borderId="6" xfId="0" applyNumberFormat="1" applyFill="1" applyBorder="1"/>
    <xf numFmtId="0" fontId="0" fillId="0" borderId="6" xfId="0" applyFill="1" applyBorder="1"/>
    <xf numFmtId="0" fontId="0" fillId="0" borderId="5" xfId="0" applyFill="1" applyBorder="1"/>
    <xf numFmtId="0" fontId="0" fillId="0" borderId="0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contest.org/world/en/pilots/detail:paraworl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DF1E0-9FDD-49D9-A864-A996AE2C3B07}">
  <dimension ref="B1:R58"/>
  <sheetViews>
    <sheetView tabSelected="1" topLeftCell="C1" zoomScale="80" zoomScaleNormal="80" workbookViewId="0">
      <selection activeCell="I3" sqref="I3:I16"/>
    </sheetView>
  </sheetViews>
  <sheetFormatPr defaultRowHeight="14.4" x14ac:dyDescent="0.3"/>
  <cols>
    <col min="1" max="1" width="4.33203125" customWidth="1"/>
    <col min="2" max="2" width="14.5546875" bestFit="1" customWidth="1"/>
    <col min="3" max="3" width="20.88671875" customWidth="1"/>
    <col min="4" max="4" width="7" bestFit="1" customWidth="1"/>
    <col min="5" max="5" width="11.44140625" bestFit="1" customWidth="1"/>
    <col min="6" max="6" width="8.5546875" bestFit="1" customWidth="1"/>
    <col min="7" max="7" width="11.88671875" bestFit="1" customWidth="1"/>
    <col min="8" max="8" width="30.6640625" customWidth="1"/>
    <col min="9" max="9" width="2.33203125" customWidth="1"/>
    <col min="10" max="10" width="24.33203125" bestFit="1" customWidth="1"/>
    <col min="11" max="11" width="23.44140625" bestFit="1" customWidth="1"/>
    <col min="12" max="12" width="6.5546875" customWidth="1"/>
    <col min="13" max="13" width="29.109375" customWidth="1"/>
    <col min="14" max="14" width="23.44140625" bestFit="1" customWidth="1"/>
    <col min="15" max="15" width="5.5546875" bestFit="1" customWidth="1"/>
    <col min="16" max="16" width="1.44140625" customWidth="1"/>
    <col min="17" max="17" width="17.88671875" bestFit="1" customWidth="1"/>
    <col min="18" max="18" width="22.6640625" bestFit="1" customWidth="1"/>
  </cols>
  <sheetData>
    <row r="1" spans="2:18" ht="15" thickBot="1" x14ac:dyDescent="0.35">
      <c r="B1" s="12" t="s">
        <v>61</v>
      </c>
      <c r="C1" s="28">
        <v>43767</v>
      </c>
      <c r="H1" s="10"/>
      <c r="I1" s="10"/>
    </row>
    <row r="2" spans="2:18" ht="15" thickBot="1" x14ac:dyDescent="0.35">
      <c r="B2" s="1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55</v>
      </c>
      <c r="H2" s="14" t="s">
        <v>51</v>
      </c>
      <c r="J2" s="1" t="s">
        <v>42</v>
      </c>
      <c r="K2" s="2" t="s">
        <v>44</v>
      </c>
      <c r="L2" s="2"/>
      <c r="M2" s="2" t="s">
        <v>41</v>
      </c>
      <c r="N2" s="2" t="s">
        <v>45</v>
      </c>
      <c r="O2" s="3"/>
      <c r="Q2" s="1"/>
      <c r="R2" s="3" t="s">
        <v>43</v>
      </c>
    </row>
    <row r="3" spans="2:18" x14ac:dyDescent="0.3">
      <c r="B3" s="15">
        <v>39796</v>
      </c>
      <c r="C3" s="10" t="s">
        <v>3</v>
      </c>
      <c r="D3" s="5" t="s">
        <v>2</v>
      </c>
      <c r="E3" s="5" t="s">
        <v>1</v>
      </c>
      <c r="F3" s="18">
        <v>512</v>
      </c>
      <c r="G3" s="33" t="s">
        <v>57</v>
      </c>
      <c r="H3" s="35">
        <f>COUNTIF(F3:F49,"&gt;=550")</f>
        <v>16</v>
      </c>
      <c r="J3" s="12">
        <v>14</v>
      </c>
      <c r="K3" s="30" t="s">
        <v>39</v>
      </c>
      <c r="L3" s="30" t="str">
        <f>VLOOKUP(K3,$C$3:$F$41,2,FALSE)</f>
        <v>BR</v>
      </c>
      <c r="M3" s="30">
        <v>31</v>
      </c>
      <c r="N3" s="30" t="s">
        <v>39</v>
      </c>
      <c r="O3" s="13" t="str">
        <f>VLOOKUP(N3,$C$3:$F$43,2,FALSE)</f>
        <v>BR</v>
      </c>
      <c r="Q3" s="4" t="s">
        <v>9</v>
      </c>
      <c r="R3" s="6">
        <f>COUNTIF($C$3:$C$41,Q3)</f>
        <v>6</v>
      </c>
    </row>
    <row r="4" spans="2:18" x14ac:dyDescent="0.3">
      <c r="B4" s="15">
        <v>42286</v>
      </c>
      <c r="C4" s="10" t="s">
        <v>40</v>
      </c>
      <c r="D4" s="5" t="s">
        <v>26</v>
      </c>
      <c r="E4" s="5" t="s">
        <v>36</v>
      </c>
      <c r="F4" s="5">
        <v>521</v>
      </c>
      <c r="G4" s="32" t="s">
        <v>56</v>
      </c>
      <c r="H4" s="36" t="s">
        <v>50</v>
      </c>
      <c r="J4" s="4"/>
      <c r="K4" s="5" t="s">
        <v>35</v>
      </c>
      <c r="L4" s="5" t="str">
        <f>VLOOKUP(K4,$C$3:$F$41,2,FALSE)</f>
        <v>BR</v>
      </c>
      <c r="M4" s="5"/>
      <c r="N4" s="5" t="s">
        <v>35</v>
      </c>
      <c r="O4" s="6" t="str">
        <f>VLOOKUP(N4,$C$3:$F$43,2,FALSE)</f>
        <v>BR</v>
      </c>
      <c r="Q4" s="4" t="s">
        <v>35</v>
      </c>
      <c r="R4" s="6">
        <f>COUNTIF($C$3:$C$41,Q4)</f>
        <v>3</v>
      </c>
    </row>
    <row r="5" spans="2:18" ht="15" thickBot="1" x14ac:dyDescent="0.35">
      <c r="B5" s="15">
        <v>42286</v>
      </c>
      <c r="C5" s="10" t="s">
        <v>34</v>
      </c>
      <c r="D5" s="5" t="s">
        <v>26</v>
      </c>
      <c r="E5" s="5" t="s">
        <v>36</v>
      </c>
      <c r="F5" s="5">
        <v>520</v>
      </c>
      <c r="G5" s="32" t="s">
        <v>56</v>
      </c>
      <c r="H5" s="37">
        <f>COUNTIF(F3:F49,"&gt;=500")</f>
        <v>47</v>
      </c>
      <c r="J5" s="4"/>
      <c r="K5" s="5" t="s">
        <v>40</v>
      </c>
      <c r="L5" s="5" t="str">
        <f>VLOOKUP(K5,$C$3:$F$41,2,FALSE)</f>
        <v>BR</v>
      </c>
      <c r="M5" s="5"/>
      <c r="N5" s="5" t="s">
        <v>40</v>
      </c>
      <c r="O5" s="6" t="str">
        <f>VLOOKUP(N5,$C$3:$F$43,2,FALSE)</f>
        <v>BR</v>
      </c>
      <c r="Q5" s="4" t="s">
        <v>34</v>
      </c>
      <c r="R5" s="6">
        <f>COUNTIF($C$3:$C$41,Q5)</f>
        <v>3</v>
      </c>
    </row>
    <row r="6" spans="2:18" ht="15" thickBot="1" x14ac:dyDescent="0.35">
      <c r="B6" s="15">
        <v>42286</v>
      </c>
      <c r="C6" s="10" t="s">
        <v>70</v>
      </c>
      <c r="D6" s="5" t="s">
        <v>26</v>
      </c>
      <c r="E6" s="5" t="s">
        <v>36</v>
      </c>
      <c r="F6" s="5">
        <v>519</v>
      </c>
      <c r="G6" s="32" t="s">
        <v>56</v>
      </c>
      <c r="H6" s="14" t="s">
        <v>66</v>
      </c>
      <c r="J6" s="4"/>
      <c r="K6" s="5" t="s">
        <v>34</v>
      </c>
      <c r="L6" s="5" t="str">
        <f>VLOOKUP(K6,$C$3:$F$41,2,FALSE)</f>
        <v>BR</v>
      </c>
      <c r="M6" s="5"/>
      <c r="N6" s="5" t="s">
        <v>34</v>
      </c>
      <c r="O6" s="6" t="str">
        <f>VLOOKUP(N6,$C$3:$F$43,2,FALSE)</f>
        <v>BR</v>
      </c>
      <c r="Q6" s="4" t="s">
        <v>40</v>
      </c>
      <c r="R6" s="6">
        <f>COUNTIF($C$3:$C$49,Q6)</f>
        <v>3</v>
      </c>
    </row>
    <row r="7" spans="2:18" x14ac:dyDescent="0.3">
      <c r="B7" s="15">
        <v>42310</v>
      </c>
      <c r="C7" s="10" t="s">
        <v>34</v>
      </c>
      <c r="D7" s="5" t="s">
        <v>26</v>
      </c>
      <c r="E7" s="5" t="s">
        <v>36</v>
      </c>
      <c r="F7" s="5">
        <v>525</v>
      </c>
      <c r="G7" s="32" t="s">
        <v>56</v>
      </c>
      <c r="H7" s="35">
        <f>COUNTIF(F27:F49,"&gt;=550")</f>
        <v>11</v>
      </c>
      <c r="J7" s="4"/>
      <c r="K7" s="5" t="s">
        <v>37</v>
      </c>
      <c r="L7" s="5" t="str">
        <f>VLOOKUP(K7,$C$3:$F$41,2,FALSE)</f>
        <v>BR</v>
      </c>
      <c r="M7" s="5"/>
      <c r="N7" s="5" t="s">
        <v>37</v>
      </c>
      <c r="O7" s="6" t="str">
        <f>VLOOKUP(N7,$C$3:$F$43,2,FALSE)</f>
        <v>BR</v>
      </c>
      <c r="Q7" s="4" t="s">
        <v>7</v>
      </c>
      <c r="R7" s="6">
        <f>COUNTIF($C$3:$C$41,Q7)</f>
        <v>2</v>
      </c>
    </row>
    <row r="8" spans="2:18" x14ac:dyDescent="0.3">
      <c r="B8" s="15">
        <v>42310</v>
      </c>
      <c r="C8" s="10" t="s">
        <v>40</v>
      </c>
      <c r="D8" s="10" t="s">
        <v>26</v>
      </c>
      <c r="E8" s="10" t="s">
        <v>36</v>
      </c>
      <c r="F8" s="5">
        <v>525</v>
      </c>
      <c r="G8" s="34" t="s">
        <v>56</v>
      </c>
      <c r="H8" s="36" t="s">
        <v>67</v>
      </c>
      <c r="J8" s="4"/>
      <c r="K8" s="5" t="s">
        <v>7</v>
      </c>
      <c r="L8" s="5" t="str">
        <f>VLOOKUP(K8,$C$3:$F$41,2,FALSE)</f>
        <v>CH</v>
      </c>
      <c r="M8" s="5"/>
      <c r="N8" s="5" t="s">
        <v>7</v>
      </c>
      <c r="O8" s="6" t="str">
        <f>VLOOKUP(N8,$C$3:$F$43,2,FALSE)</f>
        <v>CH</v>
      </c>
      <c r="Q8" s="4" t="s">
        <v>8</v>
      </c>
      <c r="R8" s="6">
        <f>COUNTIF($C$3:$C$41,Q8)</f>
        <v>2</v>
      </c>
    </row>
    <row r="9" spans="2:18" x14ac:dyDescent="0.3">
      <c r="B9" s="15">
        <v>42310</v>
      </c>
      <c r="C9" s="10" t="s">
        <v>35</v>
      </c>
      <c r="D9" s="10" t="s">
        <v>26</v>
      </c>
      <c r="E9" s="10" t="s">
        <v>36</v>
      </c>
      <c r="F9" s="5">
        <v>510</v>
      </c>
      <c r="G9" s="34" t="s">
        <v>56</v>
      </c>
      <c r="H9" s="38">
        <f>COUNTIF(F27:F49,"&gt;=500")</f>
        <v>23</v>
      </c>
      <c r="I9" s="17"/>
      <c r="J9" s="4"/>
      <c r="K9" s="5" t="s">
        <v>8</v>
      </c>
      <c r="L9" s="5" t="str">
        <f>VLOOKUP(K9,$C$3:$F$41,2,FALSE)</f>
        <v>CH</v>
      </c>
      <c r="M9" s="5"/>
      <c r="N9" s="5" t="s">
        <v>8</v>
      </c>
      <c r="O9" s="6" t="str">
        <f>VLOOKUP(N9,$C$3:$F$43,2,FALSE)</f>
        <v>CH</v>
      </c>
      <c r="Q9" s="4" t="s">
        <v>21</v>
      </c>
      <c r="R9" s="6">
        <f>COUNTIF($C$3:$C$48,Q9)</f>
        <v>2</v>
      </c>
    </row>
    <row r="10" spans="2:18" x14ac:dyDescent="0.3">
      <c r="B10" s="15">
        <v>42656</v>
      </c>
      <c r="C10" s="10" t="s">
        <v>34</v>
      </c>
      <c r="D10" s="5" t="s">
        <v>26</v>
      </c>
      <c r="E10" s="5" t="s">
        <v>36</v>
      </c>
      <c r="F10" s="5">
        <v>572</v>
      </c>
      <c r="G10" s="32" t="s">
        <v>56</v>
      </c>
      <c r="H10" s="39">
        <f>H9/H5</f>
        <v>0.48936170212765956</v>
      </c>
      <c r="I10" s="17"/>
      <c r="J10" s="4"/>
      <c r="K10" s="5" t="s">
        <v>9</v>
      </c>
      <c r="L10" s="5" t="str">
        <f>VLOOKUP(K10,$C$3:$F$41,2,FALSE)</f>
        <v>CH</v>
      </c>
      <c r="M10" s="5"/>
      <c r="N10" s="5" t="s">
        <v>9</v>
      </c>
      <c r="O10" s="6" t="str">
        <f>VLOOKUP(N10,$C$3:$F$43,2,FALSE)</f>
        <v>CH</v>
      </c>
      <c r="Q10" s="4" t="s">
        <v>22</v>
      </c>
      <c r="R10" s="6">
        <f>COUNTIF($C$3:$C$48,Q10)</f>
        <v>2</v>
      </c>
    </row>
    <row r="11" spans="2:18" ht="15" thickBot="1" x14ac:dyDescent="0.35">
      <c r="B11" s="15">
        <v>42656</v>
      </c>
      <c r="C11" s="10" t="s">
        <v>35</v>
      </c>
      <c r="D11" s="5" t="s">
        <v>26</v>
      </c>
      <c r="E11" s="5" t="s">
        <v>36</v>
      </c>
      <c r="F11" s="5">
        <v>572</v>
      </c>
      <c r="G11" s="32" t="s">
        <v>56</v>
      </c>
      <c r="H11" s="36" t="s">
        <v>72</v>
      </c>
      <c r="I11" s="17"/>
      <c r="J11" s="4"/>
      <c r="K11" s="5" t="s">
        <v>10</v>
      </c>
      <c r="L11" s="5" t="str">
        <f>VLOOKUP(K11,$C$3:$F$41,2,FALSE)</f>
        <v>CH</v>
      </c>
      <c r="M11" s="5"/>
      <c r="N11" s="5" t="s">
        <v>10</v>
      </c>
      <c r="O11" s="6" t="str">
        <f>VLOOKUP(N11,$C$3:$F$43,2,FALSE)</f>
        <v>CH</v>
      </c>
      <c r="Q11" s="42" t="s">
        <v>23</v>
      </c>
      <c r="R11" s="9">
        <f>COUNTIF($C$3:$C$48,Q11)</f>
        <v>2</v>
      </c>
    </row>
    <row r="12" spans="2:18" x14ac:dyDescent="0.3">
      <c r="B12" s="15">
        <v>42656</v>
      </c>
      <c r="C12" s="10" t="s">
        <v>37</v>
      </c>
      <c r="D12" s="5" t="s">
        <v>26</v>
      </c>
      <c r="E12" s="5" t="s">
        <v>36</v>
      </c>
      <c r="F12" s="5">
        <v>572</v>
      </c>
      <c r="G12" s="32" t="s">
        <v>56</v>
      </c>
      <c r="H12" s="38">
        <f>COUNTIF(F3:F12,"&gt;=500")</f>
        <v>10</v>
      </c>
      <c r="I12" s="17"/>
      <c r="J12" s="4"/>
      <c r="K12" s="5" t="s">
        <v>11</v>
      </c>
      <c r="L12" s="5" t="str">
        <f>VLOOKUP(K12,$C$3:$F$41,2,FALSE)</f>
        <v>CH</v>
      </c>
      <c r="M12" s="5"/>
      <c r="N12" s="5" t="s">
        <v>11</v>
      </c>
      <c r="O12" s="6" t="str">
        <f>VLOOKUP(N12,$C$3:$F$43,2,FALSE)</f>
        <v>CH</v>
      </c>
    </row>
    <row r="13" spans="2:18" ht="15" thickBot="1" x14ac:dyDescent="0.35">
      <c r="B13" s="15">
        <v>43020</v>
      </c>
      <c r="C13" s="10" t="s">
        <v>23</v>
      </c>
      <c r="D13" s="5" t="s">
        <v>26</v>
      </c>
      <c r="E13" s="5" t="s">
        <v>0</v>
      </c>
      <c r="F13" s="18">
        <v>507</v>
      </c>
      <c r="G13" s="33" t="s">
        <v>57</v>
      </c>
      <c r="H13" s="40">
        <f>H12/H5</f>
        <v>0.21276595744680851</v>
      </c>
      <c r="I13" s="17"/>
      <c r="J13" s="4"/>
      <c r="K13" s="5" t="s">
        <v>12</v>
      </c>
      <c r="L13" s="5" t="str">
        <f>VLOOKUP(K13,$C$3:$F$41,2,FALSE)</f>
        <v>CH</v>
      </c>
      <c r="M13" s="5"/>
      <c r="N13" s="5" t="s">
        <v>12</v>
      </c>
      <c r="O13" s="6" t="str">
        <f>VLOOKUP(N13,$C$3:$F$43,2,FALSE)</f>
        <v>CH</v>
      </c>
    </row>
    <row r="14" spans="2:18" x14ac:dyDescent="0.3">
      <c r="B14" s="15">
        <v>43022</v>
      </c>
      <c r="C14" s="10" t="s">
        <v>19</v>
      </c>
      <c r="D14" s="5" t="s">
        <v>24</v>
      </c>
      <c r="E14" s="5" t="s">
        <v>0</v>
      </c>
      <c r="F14" s="18">
        <v>515</v>
      </c>
      <c r="G14" s="23" t="s">
        <v>57</v>
      </c>
      <c r="I14" s="17"/>
      <c r="J14" s="4"/>
      <c r="K14" s="5" t="s">
        <v>13</v>
      </c>
      <c r="L14" s="5" t="str">
        <f>VLOOKUP(K14,$C$3:$F$41,2,FALSE)</f>
        <v>CH</v>
      </c>
      <c r="M14" s="5"/>
      <c r="N14" s="5" t="s">
        <v>13</v>
      </c>
      <c r="O14" s="6" t="str">
        <f>VLOOKUP(N14,$C$3:$F$43,2,FALSE)</f>
        <v>CH</v>
      </c>
    </row>
    <row r="15" spans="2:18" x14ac:dyDescent="0.3">
      <c r="B15" s="15">
        <v>43022</v>
      </c>
      <c r="C15" s="10" t="s">
        <v>9</v>
      </c>
      <c r="D15" s="5" t="s">
        <v>24</v>
      </c>
      <c r="E15" s="5" t="s">
        <v>0</v>
      </c>
      <c r="F15" s="18">
        <v>514</v>
      </c>
      <c r="G15" s="23" t="s">
        <v>57</v>
      </c>
      <c r="I15" s="44"/>
      <c r="J15" s="4"/>
      <c r="K15" s="5" t="s">
        <v>14</v>
      </c>
      <c r="L15" s="5" t="str">
        <f>VLOOKUP(K15,$C$3:$F$41,2,FALSE)</f>
        <v>CH</v>
      </c>
      <c r="M15" s="5"/>
      <c r="N15" s="5" t="s">
        <v>14</v>
      </c>
      <c r="O15" s="6" t="str">
        <f>VLOOKUP(N15,$C$3:$F$43,2,FALSE)</f>
        <v>CH</v>
      </c>
    </row>
    <row r="16" spans="2:18" x14ac:dyDescent="0.3">
      <c r="B16" s="15">
        <v>43026</v>
      </c>
      <c r="C16" s="10" t="s">
        <v>9</v>
      </c>
      <c r="D16" s="5" t="s">
        <v>24</v>
      </c>
      <c r="E16" s="5" t="s">
        <v>0</v>
      </c>
      <c r="F16" s="18">
        <v>533</v>
      </c>
      <c r="G16" s="23" t="s">
        <v>57</v>
      </c>
      <c r="I16" s="44"/>
      <c r="J16" s="4"/>
      <c r="K16" s="10" t="s">
        <v>62</v>
      </c>
      <c r="L16" s="5" t="str">
        <f>VLOOKUP(K16,$C$3:$F$48,2,FALSE)</f>
        <v>UK</v>
      </c>
      <c r="M16" s="5"/>
      <c r="N16" s="5" t="s">
        <v>15</v>
      </c>
      <c r="O16" s="6" t="str">
        <f>VLOOKUP(N16,$C$3:$F$43,2,FALSE)</f>
        <v>FR</v>
      </c>
    </row>
    <row r="17" spans="2:15" x14ac:dyDescent="0.3">
      <c r="B17" s="15">
        <v>43026</v>
      </c>
      <c r="C17" s="10" t="s">
        <v>17</v>
      </c>
      <c r="D17" s="5" t="s">
        <v>26</v>
      </c>
      <c r="E17" s="5" t="s">
        <v>0</v>
      </c>
      <c r="F17" s="18">
        <v>524</v>
      </c>
      <c r="G17" s="23" t="s">
        <v>57</v>
      </c>
      <c r="I17" s="17"/>
      <c r="J17" s="4"/>
      <c r="K17" s="5"/>
      <c r="L17" s="5"/>
      <c r="M17" s="5"/>
      <c r="N17" s="5" t="s">
        <v>16</v>
      </c>
      <c r="O17" s="6" t="str">
        <f>VLOOKUP(N17,$C$3:$F$43,2,FALSE)</f>
        <v>CH</v>
      </c>
    </row>
    <row r="18" spans="2:15" x14ac:dyDescent="0.3">
      <c r="B18" s="15">
        <v>43026</v>
      </c>
      <c r="C18" s="10" t="s">
        <v>20</v>
      </c>
      <c r="D18" s="5" t="s">
        <v>24</v>
      </c>
      <c r="E18" s="5" t="s">
        <v>0</v>
      </c>
      <c r="F18" s="18">
        <v>514</v>
      </c>
      <c r="G18" s="23" t="s">
        <v>57</v>
      </c>
      <c r="J18" s="4"/>
      <c r="K18" s="5"/>
      <c r="L18" s="5"/>
      <c r="M18" s="5"/>
      <c r="N18" s="5" t="s">
        <v>17</v>
      </c>
      <c r="O18" s="6" t="str">
        <f>VLOOKUP(N18,$C$3:$F$43,2,FALSE)</f>
        <v>BR</v>
      </c>
    </row>
    <row r="19" spans="2:15" x14ac:dyDescent="0.3">
      <c r="B19" s="15">
        <v>43026</v>
      </c>
      <c r="C19" s="10" t="s">
        <v>8</v>
      </c>
      <c r="D19" s="5" t="s">
        <v>24</v>
      </c>
      <c r="E19" s="5" t="s">
        <v>0</v>
      </c>
      <c r="F19" s="18">
        <v>513</v>
      </c>
      <c r="G19" s="23" t="s">
        <v>57</v>
      </c>
      <c r="J19" s="4"/>
      <c r="K19" s="5"/>
      <c r="L19" s="5"/>
      <c r="M19" s="5"/>
      <c r="N19" s="5" t="s">
        <v>38</v>
      </c>
      <c r="O19" s="6" t="str">
        <f>VLOOKUP(N19,$C$3:$F$43,2,FALSE)</f>
        <v>BR</v>
      </c>
    </row>
    <row r="20" spans="2:15" x14ac:dyDescent="0.3">
      <c r="B20" s="15">
        <v>43380</v>
      </c>
      <c r="C20" s="10" t="s">
        <v>9</v>
      </c>
      <c r="D20" s="5" t="s">
        <v>24</v>
      </c>
      <c r="E20" s="5" t="s">
        <v>0</v>
      </c>
      <c r="F20" s="18">
        <v>551</v>
      </c>
      <c r="G20" s="23" t="s">
        <v>57</v>
      </c>
      <c r="J20" s="4"/>
      <c r="K20" s="5"/>
      <c r="L20" s="5"/>
      <c r="M20" s="5"/>
      <c r="N20" s="5" t="s">
        <v>18</v>
      </c>
      <c r="O20" s="6" t="str">
        <f>VLOOKUP(N20,$C$3:$F$43,2,FALSE)</f>
        <v>CH</v>
      </c>
    </row>
    <row r="21" spans="2:15" x14ac:dyDescent="0.3">
      <c r="B21" s="15">
        <v>43380</v>
      </c>
      <c r="C21" s="10" t="s">
        <v>14</v>
      </c>
      <c r="D21" s="5" t="s">
        <v>24</v>
      </c>
      <c r="E21" s="5" t="s">
        <v>0</v>
      </c>
      <c r="F21" s="18">
        <v>550</v>
      </c>
      <c r="G21" s="23" t="s">
        <v>57</v>
      </c>
      <c r="J21" s="4"/>
      <c r="K21" s="5"/>
      <c r="L21" s="5"/>
      <c r="M21" s="5"/>
      <c r="N21" s="5" t="s">
        <v>19</v>
      </c>
      <c r="O21" s="6" t="str">
        <f>VLOOKUP(N21,$C$3:$F$43,2,FALSE)</f>
        <v>CH</v>
      </c>
    </row>
    <row r="22" spans="2:15" x14ac:dyDescent="0.3">
      <c r="B22" s="15">
        <v>43380</v>
      </c>
      <c r="C22" s="10" t="s">
        <v>18</v>
      </c>
      <c r="D22" s="5" t="s">
        <v>24</v>
      </c>
      <c r="E22" s="5" t="s">
        <v>0</v>
      </c>
      <c r="F22" s="18">
        <v>520</v>
      </c>
      <c r="G22" s="23" t="s">
        <v>57</v>
      </c>
      <c r="J22" s="4"/>
      <c r="K22" s="5"/>
      <c r="L22" s="5"/>
      <c r="M22" s="5"/>
      <c r="N22" s="5" t="s">
        <v>20</v>
      </c>
      <c r="O22" s="6" t="str">
        <f>VLOOKUP(N22,$C$3:$F$43,2,FALSE)</f>
        <v>CH</v>
      </c>
    </row>
    <row r="23" spans="2:15" x14ac:dyDescent="0.3">
      <c r="B23" s="15">
        <v>43383</v>
      </c>
      <c r="C23" s="10" t="s">
        <v>9</v>
      </c>
      <c r="D23" s="5" t="s">
        <v>24</v>
      </c>
      <c r="E23" s="5" t="s">
        <v>0</v>
      </c>
      <c r="F23" s="18">
        <v>516</v>
      </c>
      <c r="G23" s="23" t="s">
        <v>57</v>
      </c>
      <c r="J23" s="4"/>
      <c r="K23" s="5"/>
      <c r="L23" s="5"/>
      <c r="M23" s="5"/>
      <c r="N23" s="5" t="s">
        <v>3</v>
      </c>
      <c r="O23" s="6" t="str">
        <f>VLOOKUP(N23,$C$3:$F$43,2,FALSE)</f>
        <v>SA</v>
      </c>
    </row>
    <row r="24" spans="2:15" x14ac:dyDescent="0.3">
      <c r="B24" s="15">
        <v>43397</v>
      </c>
      <c r="C24" s="10" t="s">
        <v>23</v>
      </c>
      <c r="D24" s="10" t="s">
        <v>26</v>
      </c>
      <c r="E24" s="10" t="s">
        <v>52</v>
      </c>
      <c r="F24" s="19">
        <v>512</v>
      </c>
      <c r="G24" s="23" t="s">
        <v>57</v>
      </c>
      <c r="J24" s="4"/>
      <c r="K24" s="5"/>
      <c r="L24" s="5"/>
      <c r="M24" s="5"/>
      <c r="N24" s="5" t="s">
        <v>21</v>
      </c>
      <c r="O24" s="6" t="str">
        <f>VLOOKUP(N24,$C$3:$F$43,2,FALSE)</f>
        <v>IT</v>
      </c>
    </row>
    <row r="25" spans="2:15" x14ac:dyDescent="0.3">
      <c r="B25" s="15">
        <v>43412</v>
      </c>
      <c r="C25" s="10" t="s">
        <v>21</v>
      </c>
      <c r="D25" s="5" t="s">
        <v>27</v>
      </c>
      <c r="E25" s="5" t="s">
        <v>0</v>
      </c>
      <c r="F25" s="18">
        <v>509</v>
      </c>
      <c r="G25" s="23" t="s">
        <v>57</v>
      </c>
      <c r="J25" s="4"/>
      <c r="K25" s="5"/>
      <c r="L25" s="5"/>
      <c r="M25" s="5"/>
      <c r="N25" s="5" t="s">
        <v>22</v>
      </c>
      <c r="O25" s="6" t="str">
        <f>VLOOKUP(N25,$C$3:$F$43,2,FALSE)</f>
        <v>SI</v>
      </c>
    </row>
    <row r="26" spans="2:15" x14ac:dyDescent="0.3">
      <c r="B26" s="15">
        <v>43412</v>
      </c>
      <c r="C26" s="10" t="s">
        <v>22</v>
      </c>
      <c r="D26" s="5" t="s">
        <v>28</v>
      </c>
      <c r="E26" s="5" t="s">
        <v>0</v>
      </c>
      <c r="F26" s="18">
        <v>509</v>
      </c>
      <c r="G26" s="23" t="s">
        <v>57</v>
      </c>
      <c r="J26" s="4"/>
      <c r="K26" s="5"/>
      <c r="L26" s="5"/>
      <c r="M26" s="5"/>
      <c r="N26" s="5" t="s">
        <v>23</v>
      </c>
      <c r="O26" s="6" t="str">
        <f>VLOOKUP(N26,$C$3:$F$43,2,FALSE)</f>
        <v>BR</v>
      </c>
    </row>
    <row r="27" spans="2:15" x14ac:dyDescent="0.3">
      <c r="B27" s="15">
        <v>43739</v>
      </c>
      <c r="C27" s="10" t="s">
        <v>9</v>
      </c>
      <c r="D27" s="5" t="s">
        <v>24</v>
      </c>
      <c r="E27" s="5" t="s">
        <v>0</v>
      </c>
      <c r="F27" s="18">
        <v>501</v>
      </c>
      <c r="G27" s="23" t="s">
        <v>57</v>
      </c>
      <c r="J27" s="4"/>
      <c r="K27" s="5"/>
      <c r="L27" s="5"/>
      <c r="M27" s="5"/>
      <c r="N27" s="5" t="s">
        <v>4</v>
      </c>
      <c r="O27" s="6" t="str">
        <f>VLOOKUP(N27,$C$3:$F$43,2,FALSE)</f>
        <v>MX</v>
      </c>
    </row>
    <row r="28" spans="2:15" x14ac:dyDescent="0.3">
      <c r="B28" s="15">
        <v>43747</v>
      </c>
      <c r="C28" s="10" t="s">
        <v>7</v>
      </c>
      <c r="D28" s="5" t="s">
        <v>24</v>
      </c>
      <c r="E28" s="5" t="s">
        <v>0</v>
      </c>
      <c r="F28" s="18">
        <v>535</v>
      </c>
      <c r="G28" s="23" t="s">
        <v>57</v>
      </c>
      <c r="J28" s="4"/>
      <c r="K28" s="5"/>
      <c r="L28" s="5"/>
      <c r="M28" s="5"/>
      <c r="N28" s="10" t="s">
        <v>65</v>
      </c>
      <c r="O28" s="6" t="str">
        <f>VLOOKUP(N28,$C$3:$F$48,2,FALSE)</f>
        <v>CH</v>
      </c>
    </row>
    <row r="29" spans="2:15" x14ac:dyDescent="0.3">
      <c r="B29" s="15">
        <v>43748</v>
      </c>
      <c r="C29" s="10" t="s">
        <v>39</v>
      </c>
      <c r="D29" s="5" t="s">
        <v>26</v>
      </c>
      <c r="E29" s="5" t="s">
        <v>36</v>
      </c>
      <c r="F29" s="5">
        <v>588</v>
      </c>
      <c r="G29" s="23" t="s">
        <v>57</v>
      </c>
      <c r="H29" s="10"/>
      <c r="J29" s="4"/>
      <c r="K29" s="5"/>
      <c r="L29" s="5"/>
      <c r="M29" s="5"/>
      <c r="N29" s="10" t="s">
        <v>53</v>
      </c>
      <c r="O29" s="6" t="str">
        <f>VLOOKUP(N29,$C$3:$F$48,2,FALSE)</f>
        <v>ES</v>
      </c>
    </row>
    <row r="30" spans="2:15" x14ac:dyDescent="0.3">
      <c r="B30" s="15">
        <v>43748</v>
      </c>
      <c r="C30" s="10" t="s">
        <v>35</v>
      </c>
      <c r="D30" s="5" t="s">
        <v>26</v>
      </c>
      <c r="E30" s="5" t="s">
        <v>36</v>
      </c>
      <c r="F30" s="5">
        <v>588</v>
      </c>
      <c r="G30" s="23" t="s">
        <v>57</v>
      </c>
      <c r="J30" s="4"/>
      <c r="K30" s="5"/>
      <c r="L30" s="5"/>
      <c r="M30" s="5"/>
      <c r="N30" s="10" t="s">
        <v>62</v>
      </c>
      <c r="O30" s="6" t="str">
        <f>VLOOKUP(N30,$C$3:$F$48,2,FALSE)</f>
        <v>UK</v>
      </c>
    </row>
    <row r="31" spans="2:15" x14ac:dyDescent="0.3">
      <c r="B31" s="15">
        <v>43748</v>
      </c>
      <c r="C31" s="10" t="s">
        <v>40</v>
      </c>
      <c r="D31" s="5" t="s">
        <v>26</v>
      </c>
      <c r="E31" s="5" t="s">
        <v>36</v>
      </c>
      <c r="F31" s="5">
        <v>588</v>
      </c>
      <c r="G31" s="23" t="s">
        <v>57</v>
      </c>
      <c r="J31" s="4"/>
      <c r="K31" s="5"/>
      <c r="L31" s="5"/>
      <c r="M31" s="5"/>
      <c r="N31" s="10" t="s">
        <v>64</v>
      </c>
      <c r="O31" s="6" t="str">
        <f>VLOOKUP(N31,$C$3:$F$48,2,FALSE)</f>
        <v>UK</v>
      </c>
    </row>
    <row r="32" spans="2:15" x14ac:dyDescent="0.3">
      <c r="B32" s="15">
        <v>43748</v>
      </c>
      <c r="C32" s="10" t="s">
        <v>38</v>
      </c>
      <c r="D32" s="5" t="s">
        <v>26</v>
      </c>
      <c r="E32" s="5" t="s">
        <v>36</v>
      </c>
      <c r="F32" s="5">
        <v>522</v>
      </c>
      <c r="G32" s="22" t="s">
        <v>56</v>
      </c>
      <c r="J32" s="4"/>
      <c r="K32" s="5"/>
      <c r="L32" s="5"/>
      <c r="M32" s="5"/>
      <c r="N32" s="5" t="s">
        <v>68</v>
      </c>
      <c r="O32" s="43" t="s">
        <v>69</v>
      </c>
    </row>
    <row r="33" spans="2:15" ht="15" thickBot="1" x14ac:dyDescent="0.35">
      <c r="B33" s="15">
        <v>43749</v>
      </c>
      <c r="C33" s="10" t="s">
        <v>7</v>
      </c>
      <c r="D33" s="5" t="s">
        <v>24</v>
      </c>
      <c r="E33" s="5" t="s">
        <v>0</v>
      </c>
      <c r="F33" s="18">
        <v>556</v>
      </c>
      <c r="G33" s="23" t="s">
        <v>57</v>
      </c>
      <c r="J33" s="7"/>
      <c r="K33" s="8"/>
      <c r="L33" s="8"/>
      <c r="M33" s="8"/>
      <c r="N33" s="20" t="s">
        <v>70</v>
      </c>
      <c r="O33" s="9" t="s">
        <v>26</v>
      </c>
    </row>
    <row r="34" spans="2:15" x14ac:dyDescent="0.3">
      <c r="B34" s="15">
        <v>43749</v>
      </c>
      <c r="C34" s="10" t="s">
        <v>8</v>
      </c>
      <c r="D34" s="5" t="s">
        <v>24</v>
      </c>
      <c r="E34" s="5" t="s">
        <v>0</v>
      </c>
      <c r="F34" s="18">
        <v>555</v>
      </c>
      <c r="G34" s="23" t="s">
        <v>57</v>
      </c>
      <c r="J34" s="5"/>
      <c r="K34" s="5"/>
      <c r="L34" s="5"/>
      <c r="M34" s="5"/>
      <c r="N34" s="5"/>
      <c r="O34" s="5"/>
    </row>
    <row r="35" spans="2:15" ht="15" thickBot="1" x14ac:dyDescent="0.35">
      <c r="B35" s="15">
        <v>43749</v>
      </c>
      <c r="C35" s="10" t="s">
        <v>16</v>
      </c>
      <c r="D35" s="5" t="s">
        <v>24</v>
      </c>
      <c r="E35" s="5" t="s">
        <v>0</v>
      </c>
      <c r="F35" s="18">
        <v>541</v>
      </c>
      <c r="G35" s="23" t="s">
        <v>57</v>
      </c>
      <c r="J35" s="5"/>
      <c r="K35" s="5"/>
      <c r="L35" s="5"/>
      <c r="M35" s="5"/>
      <c r="N35" s="5"/>
      <c r="O35" s="5"/>
    </row>
    <row r="36" spans="2:15" x14ac:dyDescent="0.3">
      <c r="B36" s="15">
        <v>43749</v>
      </c>
      <c r="C36" s="10" t="s">
        <v>4</v>
      </c>
      <c r="D36" s="5" t="s">
        <v>5</v>
      </c>
      <c r="E36" s="5" t="s">
        <v>6</v>
      </c>
      <c r="F36" s="5">
        <v>503</v>
      </c>
      <c r="G36" s="23" t="s">
        <v>57</v>
      </c>
      <c r="J36" s="1" t="s">
        <v>58</v>
      </c>
      <c r="K36" s="26"/>
      <c r="L36" s="26"/>
      <c r="M36" s="14" t="s">
        <v>59</v>
      </c>
      <c r="N36" s="5"/>
      <c r="O36" s="5"/>
    </row>
    <row r="37" spans="2:15" x14ac:dyDescent="0.3">
      <c r="B37" s="15">
        <v>43750</v>
      </c>
      <c r="C37" s="10" t="s">
        <v>9</v>
      </c>
      <c r="D37" s="5" t="s">
        <v>24</v>
      </c>
      <c r="E37" s="5" t="s">
        <v>0</v>
      </c>
      <c r="F37" s="18">
        <v>554</v>
      </c>
      <c r="G37" s="23" t="s">
        <v>57</v>
      </c>
      <c r="J37" s="4" t="s">
        <v>0</v>
      </c>
      <c r="K37" s="5">
        <f>COUNTIF($E$3:$E$49, J37)</f>
        <v>27</v>
      </c>
      <c r="L37" s="5">
        <v>398</v>
      </c>
      <c r="M37" s="24">
        <f>K37/L37</f>
        <v>6.78391959798995E-2</v>
      </c>
      <c r="N37" s="5"/>
    </row>
    <row r="38" spans="2:15" x14ac:dyDescent="0.3">
      <c r="B38" s="15">
        <v>43750</v>
      </c>
      <c r="C38" s="10" t="s">
        <v>10</v>
      </c>
      <c r="D38" s="5" t="s">
        <v>24</v>
      </c>
      <c r="E38" s="5" t="s">
        <v>0</v>
      </c>
      <c r="F38" s="18">
        <v>554</v>
      </c>
      <c r="G38" s="23" t="s">
        <v>57</v>
      </c>
      <c r="J38" s="4" t="s">
        <v>36</v>
      </c>
      <c r="K38" s="5">
        <f>COUNTIF($E$3:$E$49, J38)</f>
        <v>13</v>
      </c>
      <c r="L38" s="5">
        <v>363</v>
      </c>
      <c r="M38" s="24">
        <f t="shared" ref="M38:M42" si="0">K38/L38</f>
        <v>3.5812672176308541E-2</v>
      </c>
      <c r="N38" s="5"/>
    </row>
    <row r="39" spans="2:15" x14ac:dyDescent="0.3">
      <c r="B39" s="15">
        <v>43750</v>
      </c>
      <c r="C39" s="10" t="s">
        <v>11</v>
      </c>
      <c r="D39" s="5" t="s">
        <v>24</v>
      </c>
      <c r="E39" s="5" t="s">
        <v>0</v>
      </c>
      <c r="F39" s="18">
        <v>553</v>
      </c>
      <c r="G39" s="23" t="s">
        <v>57</v>
      </c>
      <c r="J39" s="4" t="s">
        <v>1</v>
      </c>
      <c r="K39" s="5">
        <f>COUNTIF($E$3:$E$48, J39)</f>
        <v>1</v>
      </c>
      <c r="L39" s="5" t="s">
        <v>60</v>
      </c>
      <c r="M39" s="24"/>
      <c r="N39" s="5"/>
    </row>
    <row r="40" spans="2:15" x14ac:dyDescent="0.3">
      <c r="B40" s="15">
        <v>43750</v>
      </c>
      <c r="C40" s="10" t="s">
        <v>12</v>
      </c>
      <c r="D40" s="5" t="s">
        <v>24</v>
      </c>
      <c r="E40" s="5" t="s">
        <v>0</v>
      </c>
      <c r="F40" s="18">
        <v>552</v>
      </c>
      <c r="G40" s="23" t="s">
        <v>57</v>
      </c>
      <c r="J40" s="11" t="s">
        <v>52</v>
      </c>
      <c r="K40" s="5">
        <v>2</v>
      </c>
      <c r="L40" s="5">
        <v>110</v>
      </c>
      <c r="M40" s="24">
        <f t="shared" si="0"/>
        <v>1.8181818181818181E-2</v>
      </c>
      <c r="N40" s="5"/>
    </row>
    <row r="41" spans="2:15" x14ac:dyDescent="0.3">
      <c r="B41" s="15">
        <v>43750</v>
      </c>
      <c r="C41" s="10" t="s">
        <v>13</v>
      </c>
      <c r="D41" s="5" t="s">
        <v>24</v>
      </c>
      <c r="E41" s="5" t="s">
        <v>0</v>
      </c>
      <c r="F41" s="18">
        <v>552</v>
      </c>
      <c r="G41" s="23" t="s">
        <v>57</v>
      </c>
      <c r="H41" s="10"/>
      <c r="J41" s="11" t="s">
        <v>47</v>
      </c>
      <c r="K41" s="5">
        <f>COUNTIF($E$3:$E$49, J41)</f>
        <v>0</v>
      </c>
      <c r="L41" s="10">
        <v>425</v>
      </c>
      <c r="M41" s="24">
        <f t="shared" si="0"/>
        <v>0</v>
      </c>
    </row>
    <row r="42" spans="2:15" ht="15" thickBot="1" x14ac:dyDescent="0.35">
      <c r="B42" s="15">
        <v>43750</v>
      </c>
      <c r="C42" s="10" t="s">
        <v>15</v>
      </c>
      <c r="D42" s="5" t="s">
        <v>25</v>
      </c>
      <c r="E42" s="5" t="s">
        <v>0</v>
      </c>
      <c r="F42" s="18">
        <v>542</v>
      </c>
      <c r="G42" s="23" t="s">
        <v>57</v>
      </c>
      <c r="J42" s="7" t="s">
        <v>6</v>
      </c>
      <c r="K42" s="8">
        <f>COUNTIF($E$3:$E$49, J42)</f>
        <v>4</v>
      </c>
      <c r="L42" s="8">
        <v>347</v>
      </c>
      <c r="M42" s="25">
        <f t="shared" si="0"/>
        <v>1.1527377521613832E-2</v>
      </c>
    </row>
    <row r="43" spans="2:15" x14ac:dyDescent="0.3">
      <c r="B43" s="15">
        <v>43755</v>
      </c>
      <c r="C43" s="10" t="s">
        <v>53</v>
      </c>
      <c r="D43" s="10" t="s">
        <v>54</v>
      </c>
      <c r="E43" s="10" t="s">
        <v>6</v>
      </c>
      <c r="F43" s="19">
        <v>516</v>
      </c>
      <c r="G43" s="23" t="s">
        <v>57</v>
      </c>
    </row>
    <row r="44" spans="2:15" x14ac:dyDescent="0.3">
      <c r="B44" s="15">
        <v>43765</v>
      </c>
      <c r="C44" s="10" t="s">
        <v>62</v>
      </c>
      <c r="D44" s="10" t="s">
        <v>63</v>
      </c>
      <c r="E44" s="10" t="s">
        <v>6</v>
      </c>
      <c r="F44" s="19">
        <v>555</v>
      </c>
      <c r="G44" s="27" t="s">
        <v>57</v>
      </c>
    </row>
    <row r="45" spans="2:15" x14ac:dyDescent="0.3">
      <c r="B45" s="15">
        <v>43765</v>
      </c>
      <c r="C45" s="10" t="s">
        <v>64</v>
      </c>
      <c r="D45" s="10" t="s">
        <v>63</v>
      </c>
      <c r="E45" s="10" t="s">
        <v>6</v>
      </c>
      <c r="F45" s="19">
        <v>535</v>
      </c>
      <c r="G45" s="27" t="s">
        <v>57</v>
      </c>
    </row>
    <row r="46" spans="2:15" x14ac:dyDescent="0.3">
      <c r="B46" s="15">
        <v>43765</v>
      </c>
      <c r="C46" s="10" t="s">
        <v>22</v>
      </c>
      <c r="D46" s="5" t="s">
        <v>28</v>
      </c>
      <c r="E46" s="10" t="s">
        <v>0</v>
      </c>
      <c r="F46" s="19">
        <v>510</v>
      </c>
      <c r="G46" s="27" t="s">
        <v>57</v>
      </c>
    </row>
    <row r="47" spans="2:15" x14ac:dyDescent="0.3">
      <c r="B47" s="15">
        <v>43765</v>
      </c>
      <c r="C47" s="10" t="s">
        <v>21</v>
      </c>
      <c r="D47" s="10" t="s">
        <v>27</v>
      </c>
      <c r="E47" s="10" t="s">
        <v>0</v>
      </c>
      <c r="F47" s="19">
        <v>510</v>
      </c>
      <c r="G47" s="27" t="s">
        <v>57</v>
      </c>
    </row>
    <row r="48" spans="2:15" x14ac:dyDescent="0.3">
      <c r="B48" s="15">
        <v>43765</v>
      </c>
      <c r="C48" s="10" t="s">
        <v>65</v>
      </c>
      <c r="D48" s="10" t="s">
        <v>24</v>
      </c>
      <c r="E48" s="10" t="s">
        <v>0</v>
      </c>
      <c r="F48" s="19">
        <v>509</v>
      </c>
      <c r="G48" s="27" t="s">
        <v>57</v>
      </c>
    </row>
    <row r="49" spans="2:7" ht="15" thickBot="1" x14ac:dyDescent="0.35">
      <c r="B49" s="16">
        <v>43765</v>
      </c>
      <c r="C49" s="20" t="s">
        <v>68</v>
      </c>
      <c r="D49" s="20" t="s">
        <v>69</v>
      </c>
      <c r="E49" s="20" t="s">
        <v>52</v>
      </c>
      <c r="F49" s="21">
        <v>504</v>
      </c>
      <c r="G49" s="29" t="s">
        <v>57</v>
      </c>
    </row>
    <row r="54" spans="2:7" ht="15" thickBot="1" x14ac:dyDescent="0.35"/>
    <row r="55" spans="2:7" x14ac:dyDescent="0.3">
      <c r="B55" s="12" t="s">
        <v>71</v>
      </c>
      <c r="C55" s="30"/>
      <c r="D55" s="30"/>
      <c r="E55" s="30"/>
      <c r="F55" s="30"/>
      <c r="G55" s="13"/>
    </row>
    <row r="56" spans="2:7" x14ac:dyDescent="0.3">
      <c r="B56" s="15">
        <v>43747</v>
      </c>
      <c r="C56" s="5" t="s">
        <v>46</v>
      </c>
      <c r="D56" s="5" t="s">
        <v>5</v>
      </c>
      <c r="E56" s="10" t="s">
        <v>47</v>
      </c>
      <c r="F56" s="5">
        <v>566</v>
      </c>
      <c r="G56" s="22" t="s">
        <v>56</v>
      </c>
    </row>
    <row r="57" spans="2:7" x14ac:dyDescent="0.3">
      <c r="B57" s="15">
        <v>43747</v>
      </c>
      <c r="C57" s="5" t="s">
        <v>48</v>
      </c>
      <c r="D57" s="10" t="s">
        <v>49</v>
      </c>
      <c r="E57" s="10" t="s">
        <v>47</v>
      </c>
      <c r="F57" s="5">
        <v>508</v>
      </c>
      <c r="G57" s="22" t="s">
        <v>56</v>
      </c>
    </row>
    <row r="58" spans="2:7" ht="15" thickBot="1" x14ac:dyDescent="0.35">
      <c r="B58" s="41">
        <v>43749</v>
      </c>
      <c r="C58" s="8" t="s">
        <v>48</v>
      </c>
      <c r="D58" s="20" t="s">
        <v>49</v>
      </c>
      <c r="E58" s="20" t="s">
        <v>47</v>
      </c>
      <c r="F58" s="8">
        <v>502</v>
      </c>
      <c r="G58" s="31" t="s">
        <v>56</v>
      </c>
    </row>
  </sheetData>
  <sortState xmlns:xlrd2="http://schemas.microsoft.com/office/spreadsheetml/2017/richdata2" ref="B3:F41">
    <sortCondition ref="B3:B41"/>
  </sortState>
  <hyperlinks>
    <hyperlink ref="C48" r:id="rId1" display="https://www.xcontest.org/world/en/pilots/detail:paraworld" xr:uid="{14BF8CBA-7121-447E-8861-8F9B66939830}"/>
  </hyperlinks>
  <pageMargins left="0.7" right="0.7" top="0.75" bottom="0.75" header="0.3" footer="0.3"/>
  <pageSetup paperSize="9" orientation="portrait" r:id="rId2"/>
  <headerFooter>
    <oddFooter>&amp;L&amp;1#&amp;"Calibri"&amp;10&amp;K737373Caterpillar: Confidential Green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 Mumenthaler</dc:creator>
  <cp:lastModifiedBy>Reynald Mumenthaler</cp:lastModifiedBy>
  <dcterms:created xsi:type="dcterms:W3CDTF">2019-10-17T13:43:46Z</dcterms:created>
  <dcterms:modified xsi:type="dcterms:W3CDTF">2019-12-13T18:10:44Z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5e2db6-eecf-4aa2-8fc3-174bf94bce19_Enabled">
    <vt:lpwstr>True</vt:lpwstr>
  </property>
  <property fmtid="{D5CDD505-2E9C-101B-9397-08002B2CF9AE}" pid="3" name="MSIP_Label_fb5e2db6-eecf-4aa2-8fc3-174bf94bce19_SiteId">
    <vt:lpwstr>ceb177bf-013b-49ab-8a9c-4abce32afc1e</vt:lpwstr>
  </property>
  <property fmtid="{D5CDD505-2E9C-101B-9397-08002B2CF9AE}" pid="4" name="MSIP_Label_fb5e2db6-eecf-4aa2-8fc3-174bf94bce19_Owner">
    <vt:lpwstr>Mumenthaler_Reynald@cat.com</vt:lpwstr>
  </property>
  <property fmtid="{D5CDD505-2E9C-101B-9397-08002B2CF9AE}" pid="5" name="MSIP_Label_fb5e2db6-eecf-4aa2-8fc3-174bf94bce19_SetDate">
    <vt:lpwstr>2019-10-17T13:48:46.8243364Z</vt:lpwstr>
  </property>
  <property fmtid="{D5CDD505-2E9C-101B-9397-08002B2CF9AE}" pid="6" name="MSIP_Label_fb5e2db6-eecf-4aa2-8fc3-174bf94bce19_Name">
    <vt:lpwstr>Cat Confidential Green</vt:lpwstr>
  </property>
  <property fmtid="{D5CDD505-2E9C-101B-9397-08002B2CF9AE}" pid="7" name="MSIP_Label_fb5e2db6-eecf-4aa2-8fc3-174bf94bce19_Application">
    <vt:lpwstr>Microsoft Azure Information Protection</vt:lpwstr>
  </property>
  <property fmtid="{D5CDD505-2E9C-101B-9397-08002B2CF9AE}" pid="8" name="MSIP_Label_fb5e2db6-eecf-4aa2-8fc3-174bf94bce19_Extended_MSFT_Method">
    <vt:lpwstr>Automatic</vt:lpwstr>
  </property>
  <property fmtid="{D5CDD505-2E9C-101B-9397-08002B2CF9AE}" pid="9" name="Sensitivity">
    <vt:lpwstr>Cat Confidential Green</vt:lpwstr>
  </property>
</Properties>
</file>